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ss\Desktop\"/>
    </mc:Choice>
  </mc:AlternateContent>
  <bookViews>
    <workbookView xWindow="0" yWindow="0" windowWidth="28800" windowHeight="14100"/>
  </bookViews>
  <sheets>
    <sheet name="Guidance" sheetId="3" r:id="rId1"/>
    <sheet name="Request form - mitigation calcs" sheetId="1" r:id="rId2"/>
  </sheets>
  <definedNames>
    <definedName name="Award_Test">'Request form - mitigation calcs'!$Q$41:$U$42</definedName>
    <definedName name="_xlnm.Print_Area" localSheetId="0">Guidance!$A$1:$F$30</definedName>
    <definedName name="_xlnm.Print_Area" localSheetId="1">'Request form - mitigation calcs'!$A$1:$X$43</definedName>
    <definedName name="Projected_Totals">'Request form - mitigation calcs'!$T$15:$V$25</definedName>
    <definedName name="Variance_from_Budget">'Request form - mitigation calcs'!$T$28:$V$38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V19" i="1" l="1"/>
  <c r="V20" i="1"/>
  <c r="V21" i="1"/>
  <c r="V22" i="1"/>
  <c r="V23" i="1"/>
  <c r="V24" i="1"/>
  <c r="U20" i="1"/>
  <c r="U21" i="1"/>
  <c r="U22" i="1"/>
  <c r="U23" i="1"/>
  <c r="U24" i="1"/>
  <c r="T20" i="1"/>
  <c r="T21" i="1"/>
  <c r="T22" i="1"/>
  <c r="T23" i="1"/>
  <c r="T24" i="1"/>
  <c r="Q18" i="1"/>
  <c r="Q20" i="1"/>
  <c r="N19" i="1"/>
  <c r="N20" i="1"/>
  <c r="N21" i="1"/>
  <c r="N22" i="1"/>
  <c r="N23" i="1"/>
  <c r="N24" i="1"/>
  <c r="I19" i="1"/>
  <c r="I20" i="1"/>
  <c r="I21" i="1"/>
  <c r="I22" i="1"/>
  <c r="I23" i="1"/>
  <c r="I24" i="1"/>
  <c r="I22" i="3" l="1"/>
  <c r="I25" i="1"/>
  <c r="N17" i="1"/>
  <c r="Q17" i="1" s="1"/>
  <c r="U17" i="1" s="1"/>
  <c r="T17" i="1"/>
  <c r="U30" i="1" l="1"/>
  <c r="V17" i="1"/>
  <c r="N18" i="1"/>
  <c r="U18" i="1" s="1"/>
  <c r="U31" i="1" s="1"/>
  <c r="I17" i="1"/>
  <c r="B29" i="1" l="1"/>
  <c r="T37" i="1"/>
  <c r="T35" i="1"/>
  <c r="T19" i="1"/>
  <c r="T32" i="1" s="1"/>
  <c r="T18" i="1"/>
  <c r="P25" i="1"/>
  <c r="M25" i="1"/>
  <c r="L25" i="1"/>
  <c r="G25" i="1"/>
  <c r="F25" i="1"/>
  <c r="N25" i="1" l="1"/>
  <c r="V18" i="1"/>
  <c r="T30" i="1"/>
  <c r="T25" i="1"/>
  <c r="T31" i="1"/>
  <c r="T34" i="1"/>
  <c r="T36" i="1"/>
  <c r="T38" i="1" l="1"/>
  <c r="Q22" i="1" l="1"/>
  <c r="Q25" i="1" s="1"/>
  <c r="R25" i="1" s="1"/>
  <c r="Q21" i="1"/>
  <c r="U36" i="1"/>
  <c r="Q24" i="1"/>
  <c r="Q23" i="1"/>
  <c r="Q19" i="1"/>
  <c r="U19" i="1"/>
  <c r="U32" i="1"/>
  <c r="U37" i="1" l="1"/>
  <c r="U34" i="1"/>
  <c r="U25" i="1"/>
  <c r="V25" i="1" s="1"/>
  <c r="U35" i="1" l="1"/>
  <c r="U38" i="1" s="1"/>
  <c r="U41" i="1" l="1"/>
  <c r="U42" i="1"/>
</calcChain>
</file>

<file path=xl/sharedStrings.xml><?xml version="1.0" encoding="utf-8"?>
<sst xmlns="http://schemas.openxmlformats.org/spreadsheetml/2006/main" count="93" uniqueCount="74">
  <si>
    <t>Employee Name</t>
  </si>
  <si>
    <t>% of Salary</t>
  </si>
  <si>
    <t>Salary</t>
  </si>
  <si>
    <t>Benefits</t>
  </si>
  <si>
    <t>Fund Number:</t>
  </si>
  <si>
    <t>Certifications:</t>
  </si>
  <si>
    <t xml:space="preserve"> PI</t>
  </si>
  <si>
    <t>Prepared By:</t>
  </si>
  <si>
    <t>Notes:</t>
  </si>
  <si>
    <t>Projected Totals</t>
  </si>
  <si>
    <t>Variance from Budget</t>
  </si>
  <si>
    <t>Award Amount:</t>
  </si>
  <si>
    <t>TOTAL</t>
  </si>
  <si>
    <t>5% of Award</t>
  </si>
  <si>
    <t>(1) Equivalent to Title Code in PPS</t>
  </si>
  <si>
    <t>Greater than $5K</t>
  </si>
  <si>
    <t>Job Code (1)</t>
  </si>
  <si>
    <t>John Smith</t>
  </si>
  <si>
    <t>Jane Doe</t>
  </si>
  <si>
    <t>Start Date</t>
  </si>
  <si>
    <t>End Date</t>
  </si>
  <si>
    <t>Budget Period</t>
  </si>
  <si>
    <t>Postion Title</t>
  </si>
  <si>
    <t>Postdoc</t>
  </si>
  <si>
    <t>GSR</t>
  </si>
  <si>
    <t>Current or Awarded Budget (2)</t>
  </si>
  <si>
    <t>(3)</t>
  </si>
  <si>
    <t>(2) Based on results of the checklist</t>
  </si>
  <si>
    <t>(3) Do not include Fee Remissions or GSHIP</t>
  </si>
  <si>
    <t>(6) Must be greater than 5% of the award or $5,000</t>
  </si>
  <si>
    <t>Budget Year Actuals (4)</t>
  </si>
  <si>
    <r>
      <t xml:space="preserve">Projected Actuals </t>
    </r>
    <r>
      <rPr>
        <b/>
        <i/>
        <sz val="11"/>
        <color theme="1"/>
        <rFont val="Calibri"/>
        <family val="2"/>
        <scheme val="minor"/>
      </rPr>
      <t>(5)</t>
    </r>
  </si>
  <si>
    <t>(6)</t>
  </si>
  <si>
    <t>STOP</t>
  </si>
  <si>
    <t>1)</t>
  </si>
  <si>
    <t>2)</t>
  </si>
  <si>
    <t>3)</t>
  </si>
  <si>
    <t>4)</t>
  </si>
  <si>
    <t>5)</t>
  </si>
  <si>
    <t>CALCULATION FIELDS</t>
  </si>
  <si>
    <t>If No, Proceed to the Impact Calc Sheet</t>
  </si>
  <si>
    <t>If Yes, Proceed to the Next Question</t>
  </si>
  <si>
    <t>Are the original positions that were budgeted for this award currently being used?</t>
  </si>
  <si>
    <t>If No, Proceed to the Next Question</t>
  </si>
  <si>
    <t xml:space="preserve">COMPOSITE BENEFITS RATES - CALCULATION OF FISCAL IMPACT ON EXTRAMURALLY SPONSORED CONTRACT OR GRANT </t>
  </si>
  <si>
    <t>Department Head</t>
  </si>
  <si>
    <t>School:</t>
  </si>
  <si>
    <t>Department:</t>
  </si>
  <si>
    <t>Award Short Name:</t>
  </si>
  <si>
    <t>KFS Account(s)</t>
  </si>
  <si>
    <t xml:space="preserve">(5) Estimate for last 90 days of the agreement period (based on </t>
  </si>
  <si>
    <t>PI/ABO report)</t>
  </si>
  <si>
    <t>(4) Should match Inception-to-date fund summary report</t>
  </si>
  <si>
    <t>Does the Salary and Benefits on the proposal for all positon(s) match the budgeted salary and benefits by consolidation code on the ledger?</t>
  </si>
  <si>
    <t>If the budget on the proposal does not match, redistribute the grant budget to align with the final awarded benefits budget.</t>
  </si>
  <si>
    <t>Update budget ledger before proceeding</t>
  </si>
  <si>
    <t>Was there any agency or federally approved Research Terms and Conditions (RTC) rebudgets for personnel categories?</t>
  </si>
  <si>
    <t>Action</t>
  </si>
  <si>
    <t xml:space="preserve">GUIDANCE DOCUMENT FOR CALCULATION OF CBR FISCAL IMPACT ON EXTRAMURALLY SPONSORED CONTRACT OR GRANT </t>
  </si>
  <si>
    <t>If no, the award is not eligible for the mitigation program because proposals should be using the new CBR and vacation accrual rates.</t>
  </si>
  <si>
    <t xml:space="preserve">If yes, was the grant rebudgeted on the ledger using the approved benefit rates on the Sponsored Programs Administration's (SPA) website and/or active employee benefit rates on this award? </t>
  </si>
  <si>
    <t xml:space="preserve">If not, were the ledgers rebudgeted using the Sponsored Programs Administration's (SPA) website benefit rates and/or active employee benefit rates on this award? </t>
  </si>
  <si>
    <t>Has the % effort for any of the budgeted positions increased since the award was received?</t>
  </si>
  <si>
    <t xml:space="preserve">If yes, were the ledgers rebudgeted using the Sponsored Programs Administration's (SPA) website benefit rates and/or active employee benefit rates on this award? </t>
  </si>
  <si>
    <t>If the award was not rebudgeted on the ledger, update the budget accordingly, reflecting the approved salary budget and using benefit rates from the SPA website and/or active employee benefit rates.</t>
  </si>
  <si>
    <t>Complete "Request form-mitigation calcs"</t>
  </si>
  <si>
    <t>INPUT FIELDS</t>
  </si>
  <si>
    <t>PI Name:</t>
  </si>
  <si>
    <t xml:space="preserve">I certify that the award meets the criteria defined on the guidance page, and the above </t>
  </si>
  <si>
    <t>information is correct and consistent with ledger data.</t>
  </si>
  <si>
    <r>
      <t xml:space="preserve">If Yes, Proceed to the Next Question                                                                                 </t>
    </r>
    <r>
      <rPr>
        <b/>
        <sz val="12"/>
        <color theme="7" tint="-0.249977111117893"/>
        <rFont val="Calibri"/>
        <family val="2"/>
        <scheme val="minor"/>
      </rPr>
      <t>Update budget ledger before proceeding</t>
    </r>
  </si>
  <si>
    <t>Completed tables should be submitted to Nancy Im (nancyim@uci.edu)</t>
  </si>
  <si>
    <t>Was the proposal submitted before January 1, 2020?</t>
  </si>
  <si>
    <t>If yes, was it submitted between October 1, 2018 - December 31, 2019? UCPath Composite Benefits Rates should have been used in proposal as of Oct 2018; however, the campus was not given guidance at the time to budget for vacation accruals (as applicable). Therefore, vacation accrual may be a reason for mitigation.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</si>
</sst>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5" borderId="16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/>
    </xf>
    <xf numFmtId="165" fontId="0" fillId="5" borderId="18" xfId="1" applyNumberFormat="1" applyFont="1" applyFill="1" applyBorder="1" applyProtection="1"/>
    <xf numFmtId="165" fontId="0" fillId="5" borderId="5" xfId="1" applyNumberFormat="1" applyFont="1" applyFill="1" applyBorder="1" applyProtection="1"/>
    <xf numFmtId="165" fontId="0" fillId="5" borderId="38" xfId="1" applyNumberFormat="1" applyFont="1" applyFill="1" applyBorder="1" applyProtection="1"/>
    <xf numFmtId="165" fontId="0" fillId="5" borderId="0" xfId="1" applyNumberFormat="1" applyFont="1" applyFill="1" applyBorder="1" applyProtection="1"/>
    <xf numFmtId="165" fontId="0" fillId="5" borderId="19" xfId="1" applyNumberFormat="1" applyFont="1" applyFill="1" applyBorder="1" applyProtection="1"/>
    <xf numFmtId="165" fontId="0" fillId="5" borderId="1" xfId="1" applyNumberFormat="1" applyFont="1" applyFill="1" applyBorder="1" applyProtection="1"/>
    <xf numFmtId="165" fontId="0" fillId="5" borderId="39" xfId="1" applyNumberFormat="1" applyFont="1" applyFill="1" applyBorder="1" applyProtection="1"/>
    <xf numFmtId="165" fontId="0" fillId="9" borderId="7" xfId="1" applyNumberFormat="1" applyFont="1" applyFill="1" applyBorder="1" applyProtection="1">
      <protection locked="0"/>
    </xf>
    <xf numFmtId="165" fontId="0" fillId="9" borderId="0" xfId="1" applyNumberFormat="1" applyFont="1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9" borderId="8" xfId="0" applyFill="1" applyBorder="1" applyProtection="1">
      <protection locked="0"/>
    </xf>
    <xf numFmtId="0" fontId="0" fillId="9" borderId="9" xfId="0" applyFill="1" applyBorder="1" applyProtection="1">
      <protection locked="0"/>
    </xf>
    <xf numFmtId="0" fontId="0" fillId="9" borderId="10" xfId="0" applyFill="1" applyBorder="1" applyProtection="1">
      <protection locked="0"/>
    </xf>
    <xf numFmtId="0" fontId="0" fillId="9" borderId="0" xfId="0" applyFill="1" applyBorder="1" applyProtection="1">
      <protection locked="0"/>
    </xf>
    <xf numFmtId="0" fontId="0" fillId="9" borderId="1" xfId="0" applyFill="1" applyBorder="1" applyProtection="1">
      <protection locked="0"/>
    </xf>
    <xf numFmtId="14" fontId="2" fillId="9" borderId="31" xfId="0" applyNumberFormat="1" applyFont="1" applyFill="1" applyBorder="1" applyAlignment="1" applyProtection="1">
      <alignment horizontal="center"/>
      <protection locked="0"/>
    </xf>
    <xf numFmtId="14" fontId="2" fillId="9" borderId="43" xfId="0" applyNumberFormat="1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/>
    <xf numFmtId="0" fontId="2" fillId="5" borderId="14" xfId="0" applyFont="1" applyFill="1" applyBorder="1" applyAlignment="1" applyProtection="1"/>
    <xf numFmtId="0" fontId="2" fillId="5" borderId="15" xfId="0" applyFont="1" applyFill="1" applyBorder="1" applyAlignment="1" applyProtection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wrapText="1"/>
    </xf>
    <xf numFmtId="164" fontId="2" fillId="3" borderId="20" xfId="0" applyNumberFormat="1" applyFont="1" applyFill="1" applyBorder="1" applyProtection="1"/>
    <xf numFmtId="164" fontId="2" fillId="3" borderId="29" xfId="0" applyNumberFormat="1" applyFont="1" applyFill="1" applyBorder="1" applyProtection="1"/>
    <xf numFmtId="164" fontId="7" fillId="3" borderId="32" xfId="0" quotePrefix="1" applyNumberFormat="1" applyFont="1" applyFill="1" applyBorder="1" applyAlignment="1" applyProtection="1">
      <alignment horizontal="left" vertical="top"/>
    </xf>
    <xf numFmtId="10" fontId="0" fillId="9" borderId="23" xfId="3" applyNumberFormat="1" applyFont="1" applyFill="1" applyBorder="1" applyProtection="1">
      <protection locked="0"/>
    </xf>
    <xf numFmtId="10" fontId="0" fillId="9" borderId="24" xfId="3" applyNumberFormat="1" applyFont="1" applyFill="1" applyBorder="1" applyProtection="1">
      <protection locked="0"/>
    </xf>
    <xf numFmtId="0" fontId="0" fillId="0" borderId="0" xfId="0" applyFont="1" applyFill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0" fillId="0" borderId="0" xfId="0" applyFont="1" applyAlignment="1">
      <alignment vertical="top" wrapText="1"/>
    </xf>
    <xf numFmtId="0" fontId="12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Protection="1"/>
    <xf numFmtId="0" fontId="0" fillId="0" borderId="34" xfId="0" applyBorder="1" applyAlignment="1" applyProtection="1">
      <alignment horizontal="right"/>
    </xf>
    <xf numFmtId="0" fontId="0" fillId="0" borderId="41" xfId="0" applyBorder="1" applyAlignment="1" applyProtection="1">
      <alignment horizontal="right"/>
    </xf>
    <xf numFmtId="0" fontId="2" fillId="7" borderId="11" xfId="0" applyFont="1" applyFill="1" applyBorder="1" applyProtection="1"/>
    <xf numFmtId="0" fontId="2" fillId="7" borderId="12" xfId="0" applyFont="1" applyFill="1" applyBorder="1" applyProtection="1"/>
    <xf numFmtId="0" fontId="2" fillId="10" borderId="11" xfId="0" applyFont="1" applyFill="1" applyBorder="1" applyProtection="1"/>
    <xf numFmtId="0" fontId="2" fillId="10" borderId="12" xfId="0" applyFont="1" applyFill="1" applyBorder="1" applyProtection="1"/>
    <xf numFmtId="0" fontId="0" fillId="0" borderId="35" xfId="0" applyBorder="1" applyAlignment="1" applyProtection="1">
      <alignment horizontal="right"/>
    </xf>
    <xf numFmtId="0" fontId="0" fillId="0" borderId="42" xfId="0" applyBorder="1" applyAlignment="1" applyProtection="1">
      <alignment horizontal="right"/>
    </xf>
    <xf numFmtId="164" fontId="2" fillId="9" borderId="16" xfId="2" applyNumberFormat="1" applyFont="1" applyFill="1" applyBorder="1" applyAlignment="1" applyProtection="1">
      <alignment horizontal="center"/>
    </xf>
    <xf numFmtId="164" fontId="2" fillId="9" borderId="44" xfId="2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Fill="1" applyBorder="1" applyProtection="1"/>
    <xf numFmtId="0" fontId="0" fillId="0" borderId="0" xfId="0" applyBorder="1" applyProtection="1"/>
    <xf numFmtId="0" fontId="2" fillId="0" borderId="8" xfId="0" applyFont="1" applyBorder="1" applyProtection="1"/>
    <xf numFmtId="0" fontId="2" fillId="0" borderId="7" xfId="0" applyFont="1" applyBorder="1" applyProtection="1"/>
    <xf numFmtId="0" fontId="2" fillId="0" borderId="37" xfId="0" applyFont="1" applyBorder="1" applyProtection="1"/>
    <xf numFmtId="0" fontId="2" fillId="0" borderId="8" xfId="0" applyFont="1" applyFill="1" applyBorder="1" applyAlignment="1" applyProtection="1">
      <alignment horizontal="center"/>
    </xf>
    <xf numFmtId="0" fontId="2" fillId="9" borderId="11" xfId="0" applyFont="1" applyFill="1" applyBorder="1" applyProtection="1"/>
    <xf numFmtId="0" fontId="2" fillId="9" borderId="2" xfId="0" applyFont="1" applyFill="1" applyBorder="1" applyProtection="1"/>
    <xf numFmtId="0" fontId="2" fillId="9" borderId="12" xfId="0" applyFont="1" applyFill="1" applyBorder="1" applyProtection="1"/>
    <xf numFmtId="0" fontId="2" fillId="9" borderId="11" xfId="0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/>
    </xf>
    <xf numFmtId="0" fontId="2" fillId="9" borderId="2" xfId="0" quotePrefix="1" applyFont="1" applyFill="1" applyBorder="1" applyAlignment="1" applyProtection="1">
      <alignment horizontal="center"/>
    </xf>
    <xf numFmtId="0" fontId="2" fillId="13" borderId="12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9" borderId="12" xfId="0" applyFont="1" applyFill="1" applyBorder="1" applyAlignment="1" applyProtection="1">
      <alignment horizontal="center"/>
    </xf>
    <xf numFmtId="0" fontId="2" fillId="7" borderId="16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40" xfId="0" applyFont="1" applyFill="1" applyBorder="1" applyAlignment="1" applyProtection="1">
      <alignment horizontal="center"/>
    </xf>
    <xf numFmtId="0" fontId="0" fillId="0" borderId="37" xfId="0" applyBorder="1" applyProtection="1"/>
    <xf numFmtId="165" fontId="0" fillId="9" borderId="0" xfId="1" applyNumberFormat="1" applyFont="1" applyFill="1" applyBorder="1" applyProtection="1"/>
    <xf numFmtId="10" fontId="0" fillId="13" borderId="23" xfId="3" applyNumberFormat="1" applyFont="1" applyFill="1" applyBorder="1" applyProtection="1"/>
    <xf numFmtId="0" fontId="0" fillId="0" borderId="7" xfId="0" applyBorder="1" applyProtection="1"/>
    <xf numFmtId="165" fontId="0" fillId="13" borderId="0" xfId="1" applyNumberFormat="1" applyFont="1" applyFill="1" applyBorder="1" applyProtection="1"/>
    <xf numFmtId="165" fontId="0" fillId="7" borderId="18" xfId="1" applyNumberFormat="1" applyFont="1" applyFill="1" applyBorder="1" applyProtection="1"/>
    <xf numFmtId="165" fontId="0" fillId="7" borderId="28" xfId="1" applyNumberFormat="1" applyFont="1" applyFill="1" applyBorder="1" applyProtection="1"/>
    <xf numFmtId="10" fontId="0" fillId="7" borderId="25" xfId="3" applyNumberFormat="1" applyFont="1" applyFill="1" applyBorder="1" applyProtection="1"/>
    <xf numFmtId="10" fontId="0" fillId="0" borderId="8" xfId="3" applyNumberFormat="1" applyFont="1" applyFill="1" applyBorder="1" applyProtection="1"/>
    <xf numFmtId="0" fontId="8" fillId="0" borderId="0" xfId="0" quotePrefix="1" applyFont="1" applyProtection="1"/>
    <xf numFmtId="10" fontId="0" fillId="13" borderId="24" xfId="3" applyNumberFormat="1" applyFont="1" applyFill="1" applyBorder="1" applyProtection="1"/>
    <xf numFmtId="165" fontId="0" fillId="7" borderId="30" xfId="1" applyNumberFormat="1" applyFont="1" applyFill="1" applyBorder="1" applyProtection="1"/>
    <xf numFmtId="10" fontId="0" fillId="7" borderId="26" xfId="3" applyNumberFormat="1" applyFont="1" applyFill="1" applyBorder="1" applyProtection="1"/>
    <xf numFmtId="0" fontId="2" fillId="3" borderId="11" xfId="0" applyFont="1" applyFill="1" applyBorder="1" applyProtection="1"/>
    <xf numFmtId="0" fontId="2" fillId="3" borderId="2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0" borderId="37" xfId="0" applyFont="1" applyFill="1" applyBorder="1" applyProtection="1"/>
    <xf numFmtId="164" fontId="2" fillId="3" borderId="11" xfId="2" applyNumberFormat="1" applyFont="1" applyFill="1" applyBorder="1" applyProtection="1"/>
    <xf numFmtId="164" fontId="2" fillId="3" borderId="2" xfId="0" applyNumberFormat="1" applyFont="1" applyFill="1" applyBorder="1" applyProtection="1"/>
    <xf numFmtId="10" fontId="2" fillId="3" borderId="22" xfId="0" applyNumberFormat="1" applyFont="1" applyFill="1" applyBorder="1" applyProtection="1"/>
    <xf numFmtId="0" fontId="2" fillId="0" borderId="7" xfId="0" applyFont="1" applyFill="1" applyBorder="1" applyProtection="1"/>
    <xf numFmtId="164" fontId="2" fillId="3" borderId="11" xfId="0" applyNumberFormat="1" applyFont="1" applyFill="1" applyBorder="1" applyProtection="1"/>
    <xf numFmtId="164" fontId="2" fillId="3" borderId="21" xfId="0" applyNumberFormat="1" applyFont="1" applyFill="1" applyBorder="1" applyProtection="1"/>
    <xf numFmtId="10" fontId="2" fillId="3" borderId="27" xfId="0" applyNumberFormat="1" applyFont="1" applyFill="1" applyBorder="1" applyProtection="1"/>
    <xf numFmtId="10" fontId="2" fillId="0" borderId="8" xfId="0" applyNumberFormat="1" applyFont="1" applyFill="1" applyBorder="1" applyProtection="1"/>
    <xf numFmtId="0" fontId="0" fillId="0" borderId="9" xfId="0" applyBorder="1" applyProtection="1"/>
    <xf numFmtId="0" fontId="0" fillId="0" borderId="1" xfId="0" applyBorder="1" applyProtection="1"/>
    <xf numFmtId="0" fontId="0" fillId="0" borderId="10" xfId="0" applyBorder="1" applyProtection="1"/>
    <xf numFmtId="0" fontId="5" fillId="0" borderId="0" xfId="0" applyFont="1" applyAlignment="1" applyProtection="1">
      <alignment horizontal="right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7" fillId="2" borderId="5" xfId="0" applyFont="1" applyFill="1" applyBorder="1" applyProtection="1"/>
    <xf numFmtId="0" fontId="2" fillId="2" borderId="6" xfId="0" applyFont="1" applyFill="1" applyBorder="1" applyProtection="1"/>
    <xf numFmtId="0" fontId="6" fillId="0" borderId="0" xfId="0" applyFont="1" applyAlignment="1" applyProtection="1">
      <alignment horizontal="left" indent="2"/>
    </xf>
    <xf numFmtId="0" fontId="0" fillId="2" borderId="7" xfId="0" applyFont="1" applyFill="1" applyBorder="1" applyProtection="1"/>
    <xf numFmtId="0" fontId="4" fillId="2" borderId="0" xfId="0" applyFont="1" applyFill="1" applyBorder="1" applyProtection="1"/>
    <xf numFmtId="0" fontId="0" fillId="2" borderId="8" xfId="0" applyFill="1" applyBorder="1" applyProtection="1"/>
    <xf numFmtId="0" fontId="2" fillId="2" borderId="0" xfId="0" applyFont="1" applyFill="1" applyBorder="1" applyProtection="1"/>
    <xf numFmtId="0" fontId="0" fillId="2" borderId="7" xfId="0" applyFill="1" applyBorder="1" applyProtection="1"/>
    <xf numFmtId="0" fontId="0" fillId="2" borderId="0" xfId="0" applyFill="1" applyBorder="1" applyProtection="1"/>
    <xf numFmtId="0" fontId="2" fillId="2" borderId="7" xfId="0" applyFont="1" applyFill="1" applyBorder="1" applyProtection="1"/>
    <xf numFmtId="0" fontId="7" fillId="2" borderId="7" xfId="0" applyFont="1" applyFill="1" applyBorder="1" applyProtection="1"/>
    <xf numFmtId="0" fontId="6" fillId="0" borderId="0" xfId="0" applyFont="1" applyAlignment="1" applyProtection="1">
      <alignment horizontal="left" indent="4"/>
    </xf>
    <xf numFmtId="0" fontId="4" fillId="2" borderId="7" xfId="0" applyFont="1" applyFill="1" applyBorder="1" applyProtection="1"/>
    <xf numFmtId="0" fontId="0" fillId="2" borderId="7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9" xfId="0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right"/>
    </xf>
    <xf numFmtId="0" fontId="0" fillId="2" borderId="10" xfId="0" applyFill="1" applyBorder="1" applyProtection="1"/>
    <xf numFmtId="0" fontId="9" fillId="11" borderId="11" xfId="0" applyFont="1" applyFill="1" applyBorder="1" applyAlignment="1" applyProtection="1">
      <alignment vertical="center"/>
    </xf>
    <xf numFmtId="0" fontId="9" fillId="11" borderId="2" xfId="0" applyFont="1" applyFill="1" applyBorder="1" applyAlignment="1" applyProtection="1">
      <alignment vertical="center"/>
    </xf>
    <xf numFmtId="0" fontId="9" fillId="11" borderId="12" xfId="0" applyFont="1" applyFill="1" applyBorder="1" applyAlignment="1" applyProtection="1">
      <alignment vertical="center"/>
    </xf>
    <xf numFmtId="0" fontId="2" fillId="6" borderId="11" xfId="0" applyFont="1" applyFill="1" applyBorder="1" applyProtection="1"/>
    <xf numFmtId="0" fontId="2" fillId="6" borderId="2" xfId="0" applyFont="1" applyFill="1" applyBorder="1" applyProtection="1"/>
    <xf numFmtId="0" fontId="0" fillId="6" borderId="2" xfId="0" applyFill="1" applyBorder="1" applyProtection="1"/>
    <xf numFmtId="0" fontId="0" fillId="6" borderId="12" xfId="0" applyFill="1" applyBorder="1" applyProtection="1"/>
    <xf numFmtId="0" fontId="2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6" borderId="9" xfId="0" applyFont="1" applyFill="1" applyBorder="1" applyProtection="1"/>
    <xf numFmtId="0" fontId="2" fillId="6" borderId="1" xfId="0" applyFont="1" applyFill="1" applyBorder="1" applyProtection="1"/>
    <xf numFmtId="0" fontId="0" fillId="6" borderId="1" xfId="0" applyFill="1" applyBorder="1" applyProtection="1"/>
    <xf numFmtId="0" fontId="0" fillId="6" borderId="10" xfId="0" applyFill="1" applyBorder="1" applyProtection="1"/>
    <xf numFmtId="0" fontId="2" fillId="0" borderId="36" xfId="0" applyFont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0" fontId="10" fillId="1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2" fillId="7" borderId="13" xfId="0" applyFont="1" applyFill="1" applyBorder="1" applyAlignment="1" applyProtection="1">
      <alignment horizontal="center"/>
    </xf>
    <xf numFmtId="0" fontId="2" fillId="7" borderId="14" xfId="0" applyFont="1" applyFill="1" applyBorder="1" applyAlignment="1" applyProtection="1">
      <alignment horizontal="center"/>
    </xf>
    <xf numFmtId="0" fontId="2" fillId="7" borderId="15" xfId="0" applyFont="1" applyFill="1" applyBorder="1" applyAlignment="1" applyProtection="1">
      <alignment horizontal="center"/>
    </xf>
    <xf numFmtId="0" fontId="2" fillId="9" borderId="11" xfId="0" applyFont="1" applyFill="1" applyBorder="1" applyAlignment="1" applyProtection="1">
      <alignment horizontal="center"/>
    </xf>
    <xf numFmtId="0" fontId="2" fillId="9" borderId="1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8" borderId="11" xfId="0" applyFont="1" applyFill="1" applyBorder="1" applyAlignment="1" applyProtection="1">
      <alignment horizontal="center"/>
    </xf>
    <xf numFmtId="0" fontId="2" fillId="8" borderId="2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center"/>
    </xf>
    <xf numFmtId="0" fontId="10" fillId="12" borderId="0" xfId="0" applyFont="1" applyFill="1" applyAlignment="1" applyProtection="1">
      <alignment horizontal="center"/>
    </xf>
    <xf numFmtId="0" fontId="2" fillId="9" borderId="16" xfId="0" applyFont="1" applyFill="1" applyBorder="1" applyAlignment="1" applyProtection="1">
      <alignment horizontal="center"/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164" fontId="2" fillId="9" borderId="16" xfId="2" applyNumberFormat="1" applyFont="1" applyFill="1" applyBorder="1" applyAlignment="1" applyProtection="1">
      <alignment horizontal="center"/>
      <protection locked="0"/>
    </xf>
    <xf numFmtId="164" fontId="2" fillId="9" borderId="17" xfId="2" applyNumberFormat="1" applyFont="1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0" fontId="2" fillId="9" borderId="13" xfId="0" applyFont="1" applyFill="1" applyBorder="1" applyAlignment="1" applyProtection="1">
      <alignment horizontal="center"/>
      <protection locked="0"/>
    </xf>
    <xf numFmtId="0" fontId="2" fillId="9" borderId="15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lor theme="0"/>
      </font>
      <fill>
        <patternFill>
          <bgColor theme="1"/>
        </patternFill>
      </fill>
    </dxf>
    <dxf>
      <font>
        <color theme="8" tint="-0.499984740745262"/>
      </font>
      <fill>
        <patternFill>
          <bgColor theme="4" tint="0.59996337778862885"/>
        </patternFill>
      </fill>
    </dxf>
    <dxf>
      <font>
        <color theme="8" tint="-0.499984740745262"/>
      </font>
      <fill>
        <patternFill>
          <bgColor theme="4" tint="0.79998168889431442"/>
        </patternFill>
      </fill>
    </dxf>
    <dxf>
      <font>
        <color theme="8" tint="-0.499984740745262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D8EACC"/>
      <color rgb="FFB9D9A3"/>
      <color rgb="FFB0DCA0"/>
      <color rgb="FFA0CC82"/>
      <color rgb="FFB9DAA2"/>
      <color rgb="FFC5E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228601</xdr:colOff>
      <xdr:row>30</xdr:row>
      <xdr:rowOff>19050</xdr:rowOff>
    </xdr:to>
    <xdr:sp macro="" textlink="">
      <xdr:nvSpPr>
        <xdr:cNvPr id="2" name="Rectangle 1"/>
        <xdr:cNvSpPr/>
      </xdr:nvSpPr>
      <xdr:spPr>
        <a:xfrm>
          <a:off x="1" y="0"/>
          <a:ext cx="3276600" cy="4956810"/>
        </a:xfrm>
        <a:prstGeom prst="rect">
          <a:avLst/>
        </a:prstGeom>
        <a:noFill/>
        <a:ln w="63500" cap="sq" cmpd="tri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23</xdr:col>
      <xdr:colOff>571500</xdr:colOff>
      <xdr:row>42</xdr:row>
      <xdr:rowOff>171450</xdr:rowOff>
    </xdr:to>
    <xdr:sp macro="" textlink="">
      <xdr:nvSpPr>
        <xdr:cNvPr id="3" name="Rectangle 2"/>
        <xdr:cNvSpPr/>
      </xdr:nvSpPr>
      <xdr:spPr>
        <a:xfrm>
          <a:off x="38100" y="57150"/>
          <a:ext cx="13982700" cy="5829300"/>
        </a:xfrm>
        <a:prstGeom prst="rect">
          <a:avLst/>
        </a:prstGeom>
        <a:noFill/>
        <a:ln w="63500" cap="sq" cmpd="tri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26460</xdr:colOff>
      <xdr:row>40</xdr:row>
      <xdr:rowOff>115359</xdr:rowOff>
    </xdr:from>
    <xdr:to>
      <xdr:col>15</xdr:col>
      <xdr:colOff>541868</xdr:colOff>
      <xdr:row>41</xdr:row>
      <xdr:rowOff>105834</xdr:rowOff>
    </xdr:to>
    <xdr:sp macro="" textlink="">
      <xdr:nvSpPr>
        <xdr:cNvPr id="4" name="Left Brace 3"/>
        <xdr:cNvSpPr/>
      </xdr:nvSpPr>
      <xdr:spPr>
        <a:xfrm>
          <a:off x="8332260" y="8135409"/>
          <a:ext cx="515408" cy="180975"/>
        </a:xfrm>
        <a:prstGeom prst="leftBrace">
          <a:avLst/>
        </a:prstGeom>
        <a:ln w="28575">
          <a:solidFill>
            <a:schemeClr val="accent5">
              <a:lumMod val="5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497417</xdr:colOff>
      <xdr:row>40</xdr:row>
      <xdr:rowOff>31750</xdr:rowOff>
    </xdr:from>
    <xdr:to>
      <xdr:col>13</xdr:col>
      <xdr:colOff>650875</xdr:colOff>
      <xdr:row>42</xdr:row>
      <xdr:rowOff>95249</xdr:rowOff>
    </xdr:to>
    <xdr:sp macro="" textlink="">
      <xdr:nvSpPr>
        <xdr:cNvPr id="7" name="Rectangle 6"/>
        <xdr:cNvSpPr/>
      </xdr:nvSpPr>
      <xdr:spPr>
        <a:xfrm>
          <a:off x="6667500" y="8434917"/>
          <a:ext cx="1412875" cy="44449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5">
                  <a:lumMod val="50000"/>
                </a:schemeClr>
              </a:solidFill>
            </a:rPr>
            <a:t>Must PASS at</a:t>
          </a:r>
          <a:r>
            <a:rPr lang="en-US" sz="1100" b="1" baseline="0">
              <a:solidFill>
                <a:schemeClr val="accent5">
                  <a:lumMod val="50000"/>
                </a:schemeClr>
              </a:solidFill>
            </a:rPr>
            <a:t> least one of these tests</a:t>
          </a:r>
          <a:endParaRPr lang="en-US" sz="1100" b="1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20</xdr:col>
      <xdr:colOff>232834</xdr:colOff>
      <xdr:row>38</xdr:row>
      <xdr:rowOff>74081</xdr:rowOff>
    </xdr:from>
    <xdr:to>
      <xdr:col>20</xdr:col>
      <xdr:colOff>490220</xdr:colOff>
      <xdr:row>39</xdr:row>
      <xdr:rowOff>328083</xdr:rowOff>
    </xdr:to>
    <xdr:sp macro="" textlink="">
      <xdr:nvSpPr>
        <xdr:cNvPr id="2" name="Up Arrow 1"/>
        <xdr:cNvSpPr/>
      </xdr:nvSpPr>
      <xdr:spPr>
        <a:xfrm flipV="1">
          <a:off x="11334751" y="7905748"/>
          <a:ext cx="257386" cy="444502"/>
        </a:xfrm>
        <a:prstGeom prst="upArrow">
          <a:avLst/>
        </a:prstGeom>
        <a:noFill/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topLeftCell="A2" zoomScaleNormal="100" zoomScaleSheetLayoutView="100" workbookViewId="0">
      <selection activeCell="B2" sqref="B2:E2"/>
    </sheetView>
  </sheetViews>
  <sheetFormatPr defaultColWidth="9.140625" defaultRowHeight="15"/>
  <cols>
    <col min="1" max="1" width="3.7109375" style="26" customWidth="1"/>
    <col min="2" max="2" width="6.85546875" style="26" customWidth="1"/>
    <col min="3" max="3" width="23.85546875" style="26" customWidth="1"/>
    <col min="4" max="4" width="115.5703125" style="27" customWidth="1"/>
    <col min="5" max="5" width="44.28515625" style="26" customWidth="1"/>
    <col min="6" max="6" width="3.7109375" style="26" customWidth="1"/>
    <col min="7" max="16384" width="9.140625" style="26"/>
  </cols>
  <sheetData>
    <row r="1" spans="1:18">
      <c r="A1" s="24"/>
      <c r="B1" s="24"/>
      <c r="C1" s="24"/>
      <c r="D1" s="25"/>
      <c r="E1" s="24"/>
      <c r="F1" s="24"/>
    </row>
    <row r="2" spans="1:18" ht="26.45" customHeight="1">
      <c r="A2" s="24"/>
      <c r="B2" s="156" t="s">
        <v>58</v>
      </c>
      <c r="C2" s="156"/>
      <c r="D2" s="156"/>
      <c r="E2" s="156"/>
      <c r="F2" s="24"/>
    </row>
    <row r="3" spans="1:18">
      <c r="A3" s="24"/>
      <c r="B3" s="40"/>
      <c r="C3" s="40"/>
      <c r="D3" s="41"/>
      <c r="E3" s="40"/>
      <c r="F3" s="24"/>
    </row>
    <row r="4" spans="1:18" ht="18.75">
      <c r="A4" s="24"/>
      <c r="B4" s="42"/>
      <c r="C4" s="43"/>
      <c r="D4" s="44"/>
      <c r="E4" s="52" t="s">
        <v>57</v>
      </c>
      <c r="F4" s="24"/>
    </row>
    <row r="5" spans="1:18" ht="15.75">
      <c r="A5" s="24"/>
      <c r="B5" s="45" t="s">
        <v>34</v>
      </c>
      <c r="C5" s="45" t="s">
        <v>72</v>
      </c>
      <c r="D5" s="46"/>
      <c r="E5" s="47"/>
      <c r="F5" s="24"/>
    </row>
    <row r="6" spans="1:18" ht="47.25">
      <c r="A6" s="24"/>
      <c r="B6" s="48"/>
      <c r="C6" s="48"/>
      <c r="D6" s="46" t="s">
        <v>73</v>
      </c>
      <c r="E6" s="49" t="s">
        <v>41</v>
      </c>
      <c r="F6" s="24"/>
    </row>
    <row r="7" spans="1:18" ht="10.15" customHeight="1">
      <c r="A7" s="24"/>
      <c r="B7" s="48"/>
      <c r="C7" s="48"/>
      <c r="D7" s="46"/>
      <c r="E7" s="49"/>
      <c r="F7" s="24"/>
    </row>
    <row r="8" spans="1:18" ht="31.5">
      <c r="A8" s="24"/>
      <c r="B8" s="48"/>
      <c r="C8" s="48"/>
      <c r="D8" s="46" t="s">
        <v>59</v>
      </c>
      <c r="E8" s="50" t="s">
        <v>33</v>
      </c>
      <c r="F8" s="24"/>
    </row>
    <row r="9" spans="1:18" ht="15.75">
      <c r="A9" s="24"/>
      <c r="B9" s="48"/>
      <c r="C9" s="48"/>
      <c r="D9" s="51"/>
      <c r="E9" s="47"/>
      <c r="F9" s="24"/>
    </row>
    <row r="10" spans="1:18" ht="15.75">
      <c r="A10" s="24"/>
      <c r="B10" s="45" t="s">
        <v>35</v>
      </c>
      <c r="C10" s="45" t="s">
        <v>53</v>
      </c>
      <c r="D10" s="46"/>
      <c r="E10" s="49" t="s">
        <v>41</v>
      </c>
      <c r="F10" s="24"/>
    </row>
    <row r="11" spans="1:18" ht="31.5">
      <c r="A11" s="24"/>
      <c r="B11" s="48"/>
      <c r="C11" s="48"/>
      <c r="D11" s="46" t="s">
        <v>54</v>
      </c>
      <c r="E11" s="54" t="s">
        <v>55</v>
      </c>
      <c r="F11" s="24"/>
    </row>
    <row r="12" spans="1:18" ht="15.75">
      <c r="A12" s="24"/>
      <c r="B12" s="48"/>
      <c r="C12" s="48"/>
      <c r="D12" s="46"/>
      <c r="E12" s="30"/>
      <c r="F12" s="24"/>
      <c r="I12" s="39"/>
      <c r="N12" s="39"/>
      <c r="P12" s="39"/>
      <c r="Q12" s="39"/>
      <c r="R12" s="39"/>
    </row>
    <row r="13" spans="1:18" ht="15.75">
      <c r="A13" s="24"/>
      <c r="B13" s="45" t="s">
        <v>36</v>
      </c>
      <c r="C13" s="45" t="s">
        <v>56</v>
      </c>
      <c r="D13" s="46"/>
      <c r="E13" s="49" t="s">
        <v>43</v>
      </c>
      <c r="F13" s="24"/>
      <c r="I13" s="39"/>
      <c r="N13" s="39"/>
      <c r="P13" s="39"/>
      <c r="Q13" s="39"/>
      <c r="R13" s="39"/>
    </row>
    <row r="14" spans="1:18" ht="31.5">
      <c r="A14" s="24"/>
      <c r="B14" s="48"/>
      <c r="C14" s="48"/>
      <c r="D14" s="46" t="s">
        <v>60</v>
      </c>
      <c r="E14" s="53" t="s">
        <v>70</v>
      </c>
      <c r="F14" s="24"/>
      <c r="I14" s="39"/>
      <c r="N14" s="39"/>
      <c r="P14" s="39"/>
      <c r="Q14" s="39"/>
      <c r="R14" s="39"/>
    </row>
    <row r="15" spans="1:18" ht="10.15" customHeight="1">
      <c r="A15" s="24"/>
      <c r="B15" s="48"/>
      <c r="C15" s="48"/>
      <c r="D15" s="46"/>
      <c r="E15" s="49"/>
      <c r="F15" s="24"/>
      <c r="I15" s="39"/>
      <c r="N15" s="39"/>
      <c r="P15" s="39"/>
      <c r="Q15" s="39"/>
      <c r="R15" s="39"/>
    </row>
    <row r="16" spans="1:18" ht="32.25" customHeight="1">
      <c r="A16" s="24"/>
      <c r="B16" s="48"/>
      <c r="C16" s="48"/>
      <c r="D16" s="46" t="s">
        <v>64</v>
      </c>
      <c r="E16" s="30"/>
      <c r="F16" s="24"/>
      <c r="I16" s="39"/>
      <c r="N16" s="39"/>
      <c r="P16" s="39"/>
      <c r="Q16" s="39"/>
      <c r="R16" s="39"/>
    </row>
    <row r="17" spans="1:18" ht="18.75" customHeight="1">
      <c r="A17" s="24"/>
      <c r="B17" s="48"/>
      <c r="C17" s="48"/>
      <c r="D17" s="46"/>
      <c r="E17" s="31"/>
      <c r="F17" s="24"/>
      <c r="I17" s="39"/>
      <c r="N17" s="39"/>
      <c r="P17" s="39"/>
      <c r="Q17" s="39"/>
      <c r="R17" s="39"/>
    </row>
    <row r="18" spans="1:18" ht="15.75">
      <c r="A18" s="24"/>
      <c r="B18" s="45" t="s">
        <v>37</v>
      </c>
      <c r="C18" s="45" t="s">
        <v>42</v>
      </c>
      <c r="D18" s="46"/>
      <c r="E18" s="49" t="s">
        <v>41</v>
      </c>
      <c r="F18" s="24"/>
      <c r="I18" s="39"/>
      <c r="N18" s="39"/>
      <c r="P18" s="39"/>
      <c r="Q18" s="39"/>
      <c r="R18" s="39"/>
    </row>
    <row r="19" spans="1:18" ht="31.5">
      <c r="A19" s="24"/>
      <c r="B19" s="48"/>
      <c r="C19" s="48"/>
      <c r="D19" s="46" t="s">
        <v>61</v>
      </c>
      <c r="E19" s="53" t="s">
        <v>70</v>
      </c>
      <c r="F19" s="24"/>
      <c r="I19" s="39"/>
      <c r="N19" s="39"/>
      <c r="P19" s="39"/>
      <c r="Q19" s="39"/>
      <c r="R19" s="39"/>
    </row>
    <row r="20" spans="1:18" ht="10.15" customHeight="1">
      <c r="A20" s="24"/>
      <c r="B20" s="48"/>
      <c r="C20" s="48"/>
      <c r="D20" s="46"/>
      <c r="E20" s="49"/>
      <c r="F20" s="24"/>
      <c r="I20" s="39"/>
      <c r="N20" s="39"/>
      <c r="P20" s="39"/>
      <c r="Q20" s="39"/>
      <c r="R20" s="39"/>
    </row>
    <row r="21" spans="1:18" ht="31.5">
      <c r="A21" s="24"/>
      <c r="B21" s="48"/>
      <c r="C21" s="48"/>
      <c r="D21" s="46" t="s">
        <v>64</v>
      </c>
      <c r="E21" s="30"/>
      <c r="F21" s="24"/>
      <c r="I21" s="39"/>
      <c r="N21" s="39"/>
      <c r="P21" s="39"/>
      <c r="Q21" s="39"/>
      <c r="R21" s="39"/>
    </row>
    <row r="22" spans="1:18" ht="15.75">
      <c r="A22" s="24"/>
      <c r="B22" s="48"/>
      <c r="C22" s="48"/>
      <c r="D22" s="46"/>
      <c r="E22" s="31"/>
      <c r="F22" s="24"/>
      <c r="I22" s="26" t="str">
        <f>IF((G22=0), " ",+G22/F22)</f>
        <v xml:space="preserve"> </v>
      </c>
    </row>
    <row r="23" spans="1:18" ht="15.75">
      <c r="A23" s="24"/>
      <c r="B23" s="48"/>
      <c r="C23" s="48"/>
      <c r="D23" s="46"/>
      <c r="E23" s="30"/>
      <c r="F23" s="24"/>
    </row>
    <row r="24" spans="1:18" ht="15.75">
      <c r="A24" s="24"/>
      <c r="B24" s="45" t="s">
        <v>38</v>
      </c>
      <c r="C24" s="45" t="s">
        <v>62</v>
      </c>
      <c r="D24" s="46"/>
      <c r="E24" s="49" t="s">
        <v>40</v>
      </c>
      <c r="F24" s="24"/>
    </row>
    <row r="25" spans="1:18" ht="31.5">
      <c r="A25" s="24"/>
      <c r="B25" s="48"/>
      <c r="C25" s="48"/>
      <c r="D25" s="46" t="s">
        <v>63</v>
      </c>
      <c r="E25" s="53" t="s">
        <v>70</v>
      </c>
      <c r="F25" s="24"/>
    </row>
    <row r="26" spans="1:18" ht="10.15" customHeight="1">
      <c r="A26" s="24"/>
      <c r="B26" s="48"/>
      <c r="C26" s="48"/>
      <c r="D26" s="46"/>
      <c r="E26" s="49"/>
      <c r="F26" s="24"/>
    </row>
    <row r="27" spans="1:18" ht="31.5">
      <c r="A27" s="24"/>
      <c r="B27" s="48"/>
      <c r="C27" s="48"/>
      <c r="D27" s="46" t="s">
        <v>64</v>
      </c>
      <c r="E27" s="30"/>
      <c r="F27" s="24"/>
    </row>
    <row r="28" spans="1:18" ht="15.75">
      <c r="A28" s="24"/>
      <c r="B28" s="48"/>
      <c r="C28" s="48"/>
      <c r="D28" s="46"/>
      <c r="E28" s="31"/>
      <c r="F28" s="24"/>
    </row>
    <row r="29" spans="1:18" ht="15.75">
      <c r="A29" s="24"/>
      <c r="B29" s="48"/>
      <c r="C29" s="48"/>
      <c r="D29" s="46"/>
      <c r="E29" s="49" t="s">
        <v>65</v>
      </c>
      <c r="F29" s="24"/>
    </row>
    <row r="30" spans="1:18" ht="15.75">
      <c r="A30" s="24"/>
      <c r="B30" s="48"/>
      <c r="C30" s="48"/>
      <c r="D30" s="46"/>
      <c r="E30" s="30"/>
      <c r="F30" s="24"/>
    </row>
    <row r="31" spans="1:18" ht="15.75">
      <c r="B31" s="29"/>
      <c r="C31" s="29"/>
      <c r="D31" s="28"/>
      <c r="E31" s="31"/>
    </row>
    <row r="32" spans="1:18" ht="18.75">
      <c r="B32" s="32"/>
      <c r="C32" s="32"/>
      <c r="D32" s="33"/>
      <c r="E32" s="32"/>
    </row>
    <row r="33" spans="2:5" ht="18.75">
      <c r="B33" s="32"/>
      <c r="C33" s="32"/>
      <c r="D33" s="33"/>
      <c r="E33" s="32"/>
    </row>
    <row r="34" spans="2:5" ht="18.75">
      <c r="B34" s="32"/>
      <c r="C34" s="32"/>
      <c r="D34" s="33"/>
      <c r="E34" s="32"/>
    </row>
    <row r="35" spans="2:5" ht="18.75">
      <c r="B35" s="32"/>
      <c r="C35" s="32"/>
      <c r="D35" s="33"/>
      <c r="E35" s="32"/>
    </row>
    <row r="36" spans="2:5" ht="18.75">
      <c r="B36" s="32"/>
      <c r="C36" s="32"/>
      <c r="D36" s="33"/>
      <c r="E36" s="32"/>
    </row>
    <row r="37" spans="2:5" ht="18.75">
      <c r="E37" s="32"/>
    </row>
  </sheetData>
  <mergeCells count="1">
    <mergeCell ref="B2:E2"/>
  </mergeCells>
  <printOptions horizontalCentered="1"/>
  <pageMargins left="0.25" right="0.25" top="0.75" bottom="0.75" header="0.3" footer="0.3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2"/>
  <sheetViews>
    <sheetView showGridLines="0" view="pageBreakPreview" zoomScaleNormal="90" zoomScaleSheetLayoutView="100" workbookViewId="0">
      <selection activeCell="C5" sqref="C5:D5"/>
    </sheetView>
  </sheetViews>
  <sheetFormatPr defaultColWidth="9.140625" defaultRowHeight="15"/>
  <cols>
    <col min="1" max="1" width="3.7109375" style="55" customWidth="1"/>
    <col min="2" max="2" width="17.85546875" style="55" customWidth="1"/>
    <col min="3" max="3" width="18.140625" style="55" customWidth="1"/>
    <col min="4" max="4" width="11.85546875" style="55" bestFit="1" customWidth="1"/>
    <col min="5" max="5" width="2.7109375" style="55" customWidth="1"/>
    <col min="6" max="6" width="10.7109375" style="55" bestFit="1" customWidth="1"/>
    <col min="7" max="7" width="9.28515625" style="55" bestFit="1" customWidth="1"/>
    <col min="8" max="8" width="2.85546875" style="55" bestFit="1" customWidth="1"/>
    <col min="9" max="9" width="10.5703125" style="55" bestFit="1" customWidth="1"/>
    <col min="10" max="11" width="2.7109375" style="55" customWidth="1"/>
    <col min="12" max="12" width="9.5703125" style="55" bestFit="1" customWidth="1"/>
    <col min="13" max="13" width="10" style="55" customWidth="1"/>
    <col min="14" max="14" width="10.5703125" style="55" bestFit="1" customWidth="1"/>
    <col min="15" max="15" width="2.7109375" style="55" customWidth="1"/>
    <col min="16" max="16" width="9.5703125" style="55" bestFit="1" customWidth="1"/>
    <col min="17" max="17" width="9.28515625" style="55" bestFit="1" customWidth="1"/>
    <col min="18" max="18" width="10.5703125" style="55" bestFit="1" customWidth="1"/>
    <col min="19" max="19" width="2.7109375" style="55" customWidth="1"/>
    <col min="20" max="20" width="9.5703125" style="55" bestFit="1" customWidth="1"/>
    <col min="21" max="21" width="9.28515625" style="55" bestFit="1" customWidth="1"/>
    <col min="22" max="22" width="10.5703125" style="55" bestFit="1" customWidth="1"/>
    <col min="23" max="23" width="2.7109375" style="55" customWidth="1"/>
    <col min="24" max="24" width="3.7109375" style="55" customWidth="1"/>
    <col min="25" max="26" width="9.140625" style="55"/>
    <col min="27" max="27" width="35.7109375" style="55" customWidth="1"/>
    <col min="28" max="16384" width="9.140625" style="55"/>
  </cols>
  <sheetData>
    <row r="2" spans="2:23" ht="26.45" customHeight="1">
      <c r="B2" s="173" t="s">
        <v>44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4" spans="2:23" ht="15.75" thickBot="1"/>
    <row r="5" spans="2:23">
      <c r="B5" s="56" t="s">
        <v>67</v>
      </c>
      <c r="C5" s="180" t="s">
        <v>18</v>
      </c>
      <c r="D5" s="181"/>
      <c r="L5" s="165" t="s">
        <v>66</v>
      </c>
      <c r="M5" s="166"/>
    </row>
    <row r="6" spans="2:23">
      <c r="B6" s="57" t="s">
        <v>4</v>
      </c>
      <c r="C6" s="174">
        <v>21463</v>
      </c>
      <c r="D6" s="175"/>
      <c r="L6" s="58" t="s">
        <v>39</v>
      </c>
      <c r="M6" s="59"/>
    </row>
    <row r="7" spans="2:23">
      <c r="B7" s="57" t="s">
        <v>48</v>
      </c>
      <c r="C7" s="174"/>
      <c r="D7" s="175"/>
      <c r="L7" s="60" t="s">
        <v>39</v>
      </c>
      <c r="M7" s="61"/>
    </row>
    <row r="8" spans="2:23">
      <c r="B8" s="62" t="s">
        <v>11</v>
      </c>
      <c r="C8" s="176">
        <v>40000</v>
      </c>
      <c r="D8" s="177"/>
    </row>
    <row r="9" spans="2:23">
      <c r="B9" s="63" t="s">
        <v>49</v>
      </c>
      <c r="C9" s="176"/>
      <c r="D9" s="177"/>
    </row>
    <row r="10" spans="2:23">
      <c r="B10" s="178" t="s">
        <v>21</v>
      </c>
      <c r="C10" s="64" t="s">
        <v>19</v>
      </c>
      <c r="D10" s="65" t="s">
        <v>20</v>
      </c>
    </row>
    <row r="11" spans="2:23" ht="15.75" thickBot="1">
      <c r="B11" s="179"/>
      <c r="C11" s="19">
        <v>43374</v>
      </c>
      <c r="D11" s="20">
        <v>44104</v>
      </c>
    </row>
    <row r="12" spans="2:23">
      <c r="B12" s="66"/>
      <c r="C12" s="66"/>
      <c r="D12" s="67"/>
      <c r="E12" s="67"/>
      <c r="F12" s="67"/>
    </row>
    <row r="13" spans="2:23">
      <c r="B13" s="66"/>
      <c r="C13" s="66"/>
      <c r="D13" s="68"/>
      <c r="E13" s="68"/>
      <c r="F13" s="68"/>
    </row>
    <row r="14" spans="2:23" ht="15.75" thickBot="1">
      <c r="K14" s="69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2:23">
      <c r="D15" s="72"/>
      <c r="E15" s="73"/>
      <c r="F15" s="167" t="s">
        <v>25</v>
      </c>
      <c r="G15" s="168"/>
      <c r="H15" s="168"/>
      <c r="I15" s="169"/>
      <c r="J15" s="74"/>
      <c r="K15" s="75"/>
      <c r="L15" s="170" t="s">
        <v>30</v>
      </c>
      <c r="M15" s="171"/>
      <c r="N15" s="172"/>
      <c r="O15" s="75"/>
      <c r="P15" s="160" t="s">
        <v>31</v>
      </c>
      <c r="Q15" s="160"/>
      <c r="R15" s="161"/>
      <c r="S15" s="74"/>
      <c r="T15" s="162" t="s">
        <v>9</v>
      </c>
      <c r="U15" s="163"/>
      <c r="V15" s="164"/>
      <c r="W15" s="76"/>
    </row>
    <row r="16" spans="2:23">
      <c r="B16" s="77" t="s">
        <v>0</v>
      </c>
      <c r="C16" s="78" t="s">
        <v>22</v>
      </c>
      <c r="D16" s="79" t="s">
        <v>16</v>
      </c>
      <c r="E16" s="75"/>
      <c r="F16" s="80" t="s">
        <v>2</v>
      </c>
      <c r="G16" s="81" t="s">
        <v>3</v>
      </c>
      <c r="H16" s="82" t="s">
        <v>26</v>
      </c>
      <c r="I16" s="83" t="s">
        <v>1</v>
      </c>
      <c r="J16" s="84"/>
      <c r="K16" s="85"/>
      <c r="L16" s="80" t="s">
        <v>2</v>
      </c>
      <c r="M16" s="81" t="s">
        <v>3</v>
      </c>
      <c r="N16" s="83" t="s">
        <v>1</v>
      </c>
      <c r="O16" s="85"/>
      <c r="P16" s="80" t="s">
        <v>2</v>
      </c>
      <c r="Q16" s="86" t="s">
        <v>3</v>
      </c>
      <c r="R16" s="87" t="s">
        <v>1</v>
      </c>
      <c r="S16" s="84"/>
      <c r="T16" s="88" t="s">
        <v>2</v>
      </c>
      <c r="U16" s="89" t="s">
        <v>3</v>
      </c>
      <c r="V16" s="90" t="s">
        <v>1</v>
      </c>
      <c r="W16" s="76"/>
    </row>
    <row r="17" spans="2:27">
      <c r="B17" s="13" t="s">
        <v>17</v>
      </c>
      <c r="C17" s="17" t="s">
        <v>23</v>
      </c>
      <c r="D17" s="14">
        <v>3252</v>
      </c>
      <c r="E17" s="91"/>
      <c r="F17" s="11">
        <v>30000</v>
      </c>
      <c r="G17" s="12">
        <v>3000</v>
      </c>
      <c r="H17" s="92"/>
      <c r="I17" s="93">
        <f>IFERROR(+G17/F17, " ")</f>
        <v>0.1</v>
      </c>
      <c r="J17" s="94"/>
      <c r="K17" s="91"/>
      <c r="L17" s="11">
        <v>20000</v>
      </c>
      <c r="M17" s="12">
        <v>4640</v>
      </c>
      <c r="N17" s="93">
        <f>IFERROR(+M17/L17, " ")</f>
        <v>0.23200000000000001</v>
      </c>
      <c r="O17" s="91"/>
      <c r="P17" s="11">
        <v>10000</v>
      </c>
      <c r="Q17" s="95">
        <f>P17*R17</f>
        <v>2320</v>
      </c>
      <c r="R17" s="37">
        <v>0.23200000000000001</v>
      </c>
      <c r="S17" s="94"/>
      <c r="T17" s="96">
        <f>+L17+P17</f>
        <v>30000</v>
      </c>
      <c r="U17" s="97">
        <f>+M17+Q17</f>
        <v>6960</v>
      </c>
      <c r="V17" s="98">
        <f t="shared" ref="V17:V24" si="0">IFERROR(+U17/T17, " ")</f>
        <v>0.23200000000000001</v>
      </c>
      <c r="W17" s="99"/>
      <c r="AA17" s="100"/>
    </row>
    <row r="18" spans="2:27">
      <c r="B18" s="13" t="s">
        <v>18</v>
      </c>
      <c r="C18" s="17" t="s">
        <v>24</v>
      </c>
      <c r="D18" s="14">
        <v>3276</v>
      </c>
      <c r="E18" s="91"/>
      <c r="F18" s="11">
        <v>5000</v>
      </c>
      <c r="G18" s="12">
        <v>1500</v>
      </c>
      <c r="H18" s="92"/>
      <c r="I18" s="101">
        <f>IFERROR(+G18/F18, " ")</f>
        <v>0.3</v>
      </c>
      <c r="J18" s="94"/>
      <c r="K18" s="91"/>
      <c r="L18" s="11">
        <v>3500</v>
      </c>
      <c r="M18" s="12">
        <v>81</v>
      </c>
      <c r="N18" s="101">
        <f>IFERROR(+M18/L18, " ")</f>
        <v>2.3142857142857142E-2</v>
      </c>
      <c r="O18" s="91"/>
      <c r="P18" s="11">
        <v>1500</v>
      </c>
      <c r="Q18" s="95">
        <f>P18*R18</f>
        <v>34.65</v>
      </c>
      <c r="R18" s="38">
        <v>2.3099999999999999E-2</v>
      </c>
      <c r="S18" s="94"/>
      <c r="T18" s="96">
        <f t="shared" ref="T18:T24" si="1">+L18+P18</f>
        <v>5000</v>
      </c>
      <c r="U18" s="102">
        <f>+M18+Q18</f>
        <v>115.65</v>
      </c>
      <c r="V18" s="103">
        <f t="shared" si="0"/>
        <v>2.3130000000000001E-2</v>
      </c>
      <c r="W18" s="99"/>
    </row>
    <row r="19" spans="2:27">
      <c r="B19" s="13"/>
      <c r="C19" s="17"/>
      <c r="D19" s="14"/>
      <c r="E19" s="91"/>
      <c r="F19" s="11"/>
      <c r="G19" s="12"/>
      <c r="H19" s="92"/>
      <c r="I19" s="101" t="str">
        <f t="shared" ref="I19:I24" si="2">IFERROR(+G19/F19, " ")</f>
        <v xml:space="preserve"> </v>
      </c>
      <c r="J19" s="94"/>
      <c r="K19" s="91"/>
      <c r="L19" s="11"/>
      <c r="M19" s="12"/>
      <c r="N19" s="101" t="str">
        <f t="shared" ref="N19:N24" si="3">IFERROR(+M19/L19, " ")</f>
        <v xml:space="preserve"> </v>
      </c>
      <c r="O19" s="91"/>
      <c r="P19" s="11"/>
      <c r="Q19" s="95">
        <f t="shared" ref="Q19:Q24" si="4">P19*R19</f>
        <v>0</v>
      </c>
      <c r="R19" s="38"/>
      <c r="S19" s="94"/>
      <c r="T19" s="96">
        <f t="shared" si="1"/>
        <v>0</v>
      </c>
      <c r="U19" s="102">
        <f t="shared" ref="U19:U24" si="5">+M19+Q19</f>
        <v>0</v>
      </c>
      <c r="V19" s="103" t="str">
        <f t="shared" si="0"/>
        <v xml:space="preserve"> </v>
      </c>
      <c r="W19" s="99"/>
    </row>
    <row r="20" spans="2:27">
      <c r="B20" s="13"/>
      <c r="C20" s="17"/>
      <c r="D20" s="14"/>
      <c r="E20" s="91"/>
      <c r="F20" s="11"/>
      <c r="G20" s="12"/>
      <c r="H20" s="92"/>
      <c r="I20" s="101" t="str">
        <f t="shared" si="2"/>
        <v xml:space="preserve"> </v>
      </c>
      <c r="J20" s="94"/>
      <c r="K20" s="91"/>
      <c r="L20" s="11"/>
      <c r="M20" s="12"/>
      <c r="N20" s="101" t="str">
        <f t="shared" si="3"/>
        <v xml:space="preserve"> </v>
      </c>
      <c r="O20" s="91"/>
      <c r="P20" s="11"/>
      <c r="Q20" s="95">
        <f t="shared" si="4"/>
        <v>0</v>
      </c>
      <c r="R20" s="38"/>
      <c r="S20" s="94"/>
      <c r="T20" s="96">
        <f t="shared" si="1"/>
        <v>0</v>
      </c>
      <c r="U20" s="102">
        <f t="shared" si="5"/>
        <v>0</v>
      </c>
      <c r="V20" s="103" t="str">
        <f t="shared" si="0"/>
        <v xml:space="preserve"> </v>
      </c>
      <c r="W20" s="99"/>
    </row>
    <row r="21" spans="2:27">
      <c r="B21" s="13"/>
      <c r="C21" s="17"/>
      <c r="D21" s="14"/>
      <c r="E21" s="91"/>
      <c r="F21" s="11"/>
      <c r="G21" s="12"/>
      <c r="H21" s="92"/>
      <c r="I21" s="101" t="str">
        <f t="shared" si="2"/>
        <v xml:space="preserve"> </v>
      </c>
      <c r="J21" s="94"/>
      <c r="K21" s="91"/>
      <c r="L21" s="11"/>
      <c r="M21" s="12"/>
      <c r="N21" s="101" t="str">
        <f t="shared" si="3"/>
        <v xml:space="preserve"> </v>
      </c>
      <c r="O21" s="91"/>
      <c r="P21" s="11"/>
      <c r="Q21" s="95">
        <f t="shared" si="4"/>
        <v>0</v>
      </c>
      <c r="R21" s="38"/>
      <c r="S21" s="94"/>
      <c r="T21" s="96">
        <f t="shared" si="1"/>
        <v>0</v>
      </c>
      <c r="U21" s="102">
        <f t="shared" si="5"/>
        <v>0</v>
      </c>
      <c r="V21" s="103" t="str">
        <f t="shared" si="0"/>
        <v xml:space="preserve"> </v>
      </c>
      <c r="W21" s="99"/>
    </row>
    <row r="22" spans="2:27">
      <c r="B22" s="13"/>
      <c r="C22" s="17"/>
      <c r="D22" s="14"/>
      <c r="E22" s="91"/>
      <c r="F22" s="11"/>
      <c r="G22" s="12"/>
      <c r="H22" s="92"/>
      <c r="I22" s="101" t="str">
        <f t="shared" si="2"/>
        <v xml:space="preserve"> </v>
      </c>
      <c r="J22" s="94"/>
      <c r="K22" s="91"/>
      <c r="L22" s="11"/>
      <c r="M22" s="12"/>
      <c r="N22" s="101" t="str">
        <f t="shared" si="3"/>
        <v xml:space="preserve"> </v>
      </c>
      <c r="O22" s="91"/>
      <c r="P22" s="11"/>
      <c r="Q22" s="95">
        <f t="shared" si="4"/>
        <v>0</v>
      </c>
      <c r="R22" s="38"/>
      <c r="S22" s="94"/>
      <c r="T22" s="96">
        <f t="shared" si="1"/>
        <v>0</v>
      </c>
      <c r="U22" s="102">
        <f t="shared" si="5"/>
        <v>0</v>
      </c>
      <c r="V22" s="103" t="str">
        <f t="shared" si="0"/>
        <v xml:space="preserve"> </v>
      </c>
      <c r="W22" s="99"/>
    </row>
    <row r="23" spans="2:27">
      <c r="B23" s="13"/>
      <c r="C23" s="17"/>
      <c r="D23" s="14"/>
      <c r="E23" s="91"/>
      <c r="F23" s="11"/>
      <c r="G23" s="12"/>
      <c r="H23" s="92"/>
      <c r="I23" s="101" t="str">
        <f t="shared" si="2"/>
        <v xml:space="preserve"> </v>
      </c>
      <c r="J23" s="94"/>
      <c r="K23" s="91"/>
      <c r="L23" s="11"/>
      <c r="M23" s="12"/>
      <c r="N23" s="101" t="str">
        <f t="shared" si="3"/>
        <v xml:space="preserve"> </v>
      </c>
      <c r="O23" s="91"/>
      <c r="P23" s="11"/>
      <c r="Q23" s="95">
        <f t="shared" si="4"/>
        <v>0</v>
      </c>
      <c r="R23" s="38"/>
      <c r="S23" s="94"/>
      <c r="T23" s="96">
        <f t="shared" si="1"/>
        <v>0</v>
      </c>
      <c r="U23" s="102">
        <f t="shared" si="5"/>
        <v>0</v>
      </c>
      <c r="V23" s="103" t="str">
        <f t="shared" si="0"/>
        <v xml:space="preserve"> </v>
      </c>
      <c r="W23" s="99"/>
    </row>
    <row r="24" spans="2:27">
      <c r="B24" s="15"/>
      <c r="C24" s="18"/>
      <c r="D24" s="16"/>
      <c r="E24" s="91"/>
      <c r="F24" s="11"/>
      <c r="G24" s="12"/>
      <c r="H24" s="92"/>
      <c r="I24" s="101" t="str">
        <f t="shared" si="2"/>
        <v xml:space="preserve"> </v>
      </c>
      <c r="J24" s="94"/>
      <c r="K24" s="91"/>
      <c r="L24" s="11"/>
      <c r="M24" s="12"/>
      <c r="N24" s="101" t="str">
        <f t="shared" si="3"/>
        <v xml:space="preserve"> </v>
      </c>
      <c r="O24" s="91"/>
      <c r="P24" s="11"/>
      <c r="Q24" s="95">
        <f t="shared" si="4"/>
        <v>0</v>
      </c>
      <c r="R24" s="38"/>
      <c r="S24" s="94"/>
      <c r="T24" s="96">
        <f t="shared" si="1"/>
        <v>0</v>
      </c>
      <c r="U24" s="102">
        <f t="shared" si="5"/>
        <v>0</v>
      </c>
      <c r="V24" s="103" t="str">
        <f t="shared" si="0"/>
        <v xml:space="preserve"> </v>
      </c>
      <c r="W24" s="99"/>
    </row>
    <row r="25" spans="2:27" ht="15.75" thickBot="1">
      <c r="B25" s="104"/>
      <c r="C25" s="105"/>
      <c r="D25" s="106" t="s">
        <v>12</v>
      </c>
      <c r="E25" s="107"/>
      <c r="F25" s="108">
        <f>SUM(F17:F24)</f>
        <v>35000</v>
      </c>
      <c r="G25" s="109">
        <f>SUM(G17:G24)</f>
        <v>4500</v>
      </c>
      <c r="H25" s="109"/>
      <c r="I25" s="110">
        <f>IF((G25=0), " ",+G25/F25)</f>
        <v>0.12857142857142856</v>
      </c>
      <c r="J25" s="111"/>
      <c r="K25" s="107"/>
      <c r="L25" s="112">
        <f>SUM(L17:L24)</f>
        <v>23500</v>
      </c>
      <c r="M25" s="109">
        <f>SUM(M17:M24)</f>
        <v>4721</v>
      </c>
      <c r="N25" s="110">
        <f>IF((M25=0), " ",+M25/L25)</f>
        <v>0.20089361702127659</v>
      </c>
      <c r="O25" s="107"/>
      <c r="P25" s="112">
        <f>SUM(P17:P24)</f>
        <v>11500</v>
      </c>
      <c r="Q25" s="109">
        <f>SUM(Q17:Q24)</f>
        <v>2354.65</v>
      </c>
      <c r="R25" s="110">
        <f>IF((Q25=0), " ",+Q25/P25)</f>
        <v>0.20475217391304348</v>
      </c>
      <c r="S25" s="111"/>
      <c r="T25" s="34">
        <f>SUM(T17:T24)</f>
        <v>35000</v>
      </c>
      <c r="U25" s="113">
        <f>SUM(U17:U24)</f>
        <v>7075.65</v>
      </c>
      <c r="V25" s="114">
        <f>IF((U25=0), " ",+U25/T25)</f>
        <v>0.20216142857142855</v>
      </c>
      <c r="W25" s="115"/>
    </row>
    <row r="26" spans="2:27">
      <c r="K26" s="116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8"/>
    </row>
    <row r="27" spans="2:27" ht="15.75" thickBot="1"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2:27">
      <c r="K28" s="72"/>
      <c r="L28" s="119" t="s">
        <v>8</v>
      </c>
      <c r="M28" s="72"/>
      <c r="N28" s="72"/>
      <c r="O28" s="72"/>
      <c r="P28" s="72"/>
      <c r="Q28" s="72"/>
      <c r="R28" s="72"/>
      <c r="S28" s="72"/>
      <c r="T28" s="21" t="s">
        <v>10</v>
      </c>
      <c r="U28" s="22"/>
      <c r="V28" s="23"/>
      <c r="W28" s="72"/>
    </row>
    <row r="29" spans="2:27">
      <c r="B29" s="120" t="str">
        <f>UPPER("Contact Information and Certifications")</f>
        <v>CONTACT INFORMATION AND CERTIFICATIONS</v>
      </c>
      <c r="C29" s="121"/>
      <c r="D29" s="122"/>
      <c r="E29" s="121"/>
      <c r="F29" s="121"/>
      <c r="G29" s="121"/>
      <c r="H29" s="121"/>
      <c r="I29" s="121"/>
      <c r="J29" s="123"/>
      <c r="K29" s="72"/>
      <c r="L29" s="124" t="s">
        <v>14</v>
      </c>
      <c r="N29" s="72"/>
      <c r="O29" s="72"/>
      <c r="P29" s="72"/>
      <c r="Q29" s="72"/>
      <c r="R29" s="72"/>
      <c r="S29" s="72"/>
      <c r="T29" s="1" t="s">
        <v>2</v>
      </c>
      <c r="U29" s="2" t="s">
        <v>3</v>
      </c>
      <c r="V29" s="3"/>
      <c r="W29" s="72"/>
    </row>
    <row r="30" spans="2:27">
      <c r="B30" s="125" t="s">
        <v>7</v>
      </c>
      <c r="C30" s="126"/>
      <c r="D30" s="157"/>
      <c r="E30" s="157"/>
      <c r="F30" s="157"/>
      <c r="G30" s="157"/>
      <c r="H30" s="157"/>
      <c r="I30" s="157"/>
      <c r="J30" s="127"/>
      <c r="L30" s="124" t="s">
        <v>27</v>
      </c>
      <c r="T30" s="4">
        <f t="shared" ref="T30:U32" si="6">+T17-F17</f>
        <v>0</v>
      </c>
      <c r="U30" s="5">
        <f>+U17-G17</f>
        <v>3960</v>
      </c>
      <c r="V30" s="6"/>
    </row>
    <row r="31" spans="2:27">
      <c r="B31" s="125" t="s">
        <v>46</v>
      </c>
      <c r="C31" s="128"/>
      <c r="D31" s="158"/>
      <c r="E31" s="158"/>
      <c r="F31" s="158"/>
      <c r="G31" s="158"/>
      <c r="H31" s="158"/>
      <c r="I31" s="158"/>
      <c r="J31" s="127"/>
      <c r="L31" s="124" t="s">
        <v>28</v>
      </c>
      <c r="T31" s="4">
        <f t="shared" si="6"/>
        <v>0</v>
      </c>
      <c r="U31" s="7">
        <f>+U18-G18</f>
        <v>-1384.35</v>
      </c>
      <c r="V31" s="8"/>
    </row>
    <row r="32" spans="2:27">
      <c r="B32" s="129" t="s">
        <v>47</v>
      </c>
      <c r="C32" s="130"/>
      <c r="D32" s="158"/>
      <c r="E32" s="158"/>
      <c r="F32" s="158"/>
      <c r="G32" s="158"/>
      <c r="H32" s="158"/>
      <c r="I32" s="158"/>
      <c r="J32" s="127"/>
      <c r="L32" s="124" t="s">
        <v>52</v>
      </c>
      <c r="T32" s="4">
        <f t="shared" si="6"/>
        <v>0</v>
      </c>
      <c r="U32" s="7">
        <f t="shared" si="6"/>
        <v>0</v>
      </c>
      <c r="V32" s="8"/>
    </row>
    <row r="33" spans="2:22">
      <c r="B33" s="131"/>
      <c r="C33" s="128"/>
      <c r="D33" s="130"/>
      <c r="E33" s="130"/>
      <c r="F33" s="130"/>
      <c r="G33" s="130"/>
      <c r="H33" s="130"/>
      <c r="I33" s="130"/>
      <c r="J33" s="127"/>
      <c r="L33" s="124" t="s">
        <v>50</v>
      </c>
      <c r="T33" s="4"/>
      <c r="U33" s="7"/>
      <c r="V33" s="8"/>
    </row>
    <row r="34" spans="2:22">
      <c r="B34" s="132" t="s">
        <v>68</v>
      </c>
      <c r="C34" s="128"/>
      <c r="D34" s="130"/>
      <c r="E34" s="130"/>
      <c r="F34" s="130"/>
      <c r="G34" s="130"/>
      <c r="H34" s="130"/>
      <c r="I34" s="130"/>
      <c r="J34" s="127"/>
      <c r="L34" s="133" t="s">
        <v>51</v>
      </c>
      <c r="T34" s="4">
        <f t="shared" ref="T34:U37" si="7">+T21-F21</f>
        <v>0</v>
      </c>
      <c r="U34" s="7">
        <f t="shared" si="7"/>
        <v>0</v>
      </c>
      <c r="V34" s="8"/>
    </row>
    <row r="35" spans="2:22">
      <c r="B35" s="132" t="s">
        <v>69</v>
      </c>
      <c r="C35" s="128"/>
      <c r="D35" s="130"/>
      <c r="E35" s="130"/>
      <c r="F35" s="130"/>
      <c r="G35" s="130"/>
      <c r="H35" s="130"/>
      <c r="I35" s="130"/>
      <c r="J35" s="127"/>
      <c r="L35" s="124" t="s">
        <v>29</v>
      </c>
      <c r="T35" s="4">
        <f t="shared" si="7"/>
        <v>0</v>
      </c>
      <c r="U35" s="7">
        <f t="shared" si="7"/>
        <v>0</v>
      </c>
      <c r="V35" s="8"/>
    </row>
    <row r="36" spans="2:22">
      <c r="B36" s="134" t="s">
        <v>5</v>
      </c>
      <c r="C36" s="126"/>
      <c r="D36" s="130"/>
      <c r="E36" s="130"/>
      <c r="F36" s="130"/>
      <c r="G36" s="130"/>
      <c r="H36" s="130"/>
      <c r="I36" s="130"/>
      <c r="J36" s="127"/>
      <c r="T36" s="4">
        <f t="shared" si="7"/>
        <v>0</v>
      </c>
      <c r="U36" s="7">
        <f t="shared" si="7"/>
        <v>0</v>
      </c>
      <c r="V36" s="8"/>
    </row>
    <row r="37" spans="2:22">
      <c r="B37" s="135" t="s">
        <v>6</v>
      </c>
      <c r="C37" s="136"/>
      <c r="D37" s="159"/>
      <c r="E37" s="159"/>
      <c r="F37" s="159"/>
      <c r="G37" s="159"/>
      <c r="H37" s="159"/>
      <c r="I37" s="159"/>
      <c r="J37" s="127"/>
      <c r="T37" s="4">
        <f t="shared" si="7"/>
        <v>0</v>
      </c>
      <c r="U37" s="9">
        <f t="shared" si="7"/>
        <v>0</v>
      </c>
      <c r="V37" s="10"/>
    </row>
    <row r="38" spans="2:22" ht="15.75" thickBot="1">
      <c r="B38" s="131"/>
      <c r="C38" s="128"/>
      <c r="D38" s="155"/>
      <c r="E38" s="155"/>
      <c r="F38" s="155"/>
      <c r="G38" s="155"/>
      <c r="H38" s="155"/>
      <c r="I38" s="155"/>
      <c r="J38" s="127"/>
      <c r="T38" s="34">
        <f t="shared" ref="T38:U38" si="8">SUM(T30:T37)</f>
        <v>0</v>
      </c>
      <c r="U38" s="35">
        <f t="shared" si="8"/>
        <v>2575.65</v>
      </c>
      <c r="V38" s="36" t="s">
        <v>32</v>
      </c>
    </row>
    <row r="39" spans="2:22">
      <c r="B39" s="135" t="s">
        <v>45</v>
      </c>
      <c r="C39" s="136"/>
      <c r="D39" s="159"/>
      <c r="E39" s="159"/>
      <c r="F39" s="159"/>
      <c r="G39" s="159"/>
      <c r="H39" s="159"/>
      <c r="I39" s="159"/>
      <c r="J39" s="127"/>
    </row>
    <row r="40" spans="2:22" ht="30.2" customHeight="1">
      <c r="B40" s="138"/>
      <c r="C40" s="139"/>
      <c r="D40" s="137"/>
      <c r="E40" s="137"/>
      <c r="F40" s="137"/>
      <c r="G40" s="137"/>
      <c r="H40" s="137"/>
      <c r="I40" s="137"/>
      <c r="J40" s="140"/>
    </row>
    <row r="41" spans="2:22" ht="15.75">
      <c r="B41" s="141" t="s">
        <v>71</v>
      </c>
      <c r="C41" s="142"/>
      <c r="D41" s="142"/>
      <c r="E41" s="142"/>
      <c r="F41" s="142"/>
      <c r="G41" s="142"/>
      <c r="H41" s="143"/>
      <c r="Q41" s="144" t="s">
        <v>13</v>
      </c>
      <c r="R41" s="145"/>
      <c r="S41" s="146"/>
      <c r="T41" s="147"/>
      <c r="U41" s="148" t="str">
        <f>IF(U38&gt;=+C8*0.05,"PASS","FAIL")</f>
        <v>PASS</v>
      </c>
    </row>
    <row r="42" spans="2:22">
      <c r="B42" s="149"/>
      <c r="H42" s="72"/>
      <c r="I42" s="72"/>
      <c r="Q42" s="150" t="s">
        <v>15</v>
      </c>
      <c r="R42" s="151"/>
      <c r="S42" s="152"/>
      <c r="T42" s="153"/>
      <c r="U42" s="154" t="str">
        <f>IF(U38&gt;=5000,"PASS","FAIL")</f>
        <v>FAIL</v>
      </c>
    </row>
  </sheetData>
  <sheetProtection sheet="1" objects="1" scenarios="1" selectLockedCells="1"/>
  <mergeCells count="17">
    <mergeCell ref="B2:W2"/>
    <mergeCell ref="C6:D6"/>
    <mergeCell ref="C7:D7"/>
    <mergeCell ref="C9:D9"/>
    <mergeCell ref="B10:B11"/>
    <mergeCell ref="C5:D5"/>
    <mergeCell ref="C8:D8"/>
    <mergeCell ref="P15:R15"/>
    <mergeCell ref="T15:V15"/>
    <mergeCell ref="L5:M5"/>
    <mergeCell ref="F15:I15"/>
    <mergeCell ref="L15:N15"/>
    <mergeCell ref="D30:I30"/>
    <mergeCell ref="D31:I31"/>
    <mergeCell ref="D32:I32"/>
    <mergeCell ref="D37:I37"/>
    <mergeCell ref="D39:I39"/>
  </mergeCells>
  <conditionalFormatting sqref="U41">
    <cfRule type="containsText" dxfId="4" priority="2" operator="containsText" text="FAIL">
      <formula>NOT(ISERROR(SEARCH("FAIL",U41)))</formula>
    </cfRule>
    <cfRule type="containsText" dxfId="3" priority="4" operator="containsText" text="PASS">
      <formula>NOT(ISERROR(SEARCH("PASS",U41)))</formula>
    </cfRule>
    <cfRule type="expression" dxfId="2" priority="5">
      <formula>"U21=PASS"</formula>
    </cfRule>
  </conditionalFormatting>
  <conditionalFormatting sqref="U42">
    <cfRule type="containsText" dxfId="1" priority="1" operator="containsText" text="PASS">
      <formula>NOT(ISERROR(SEARCH("PASS",U42)))</formula>
    </cfRule>
    <cfRule type="containsText" dxfId="0" priority="3" operator="containsText" text="FAIL">
      <formula>NOT(ISERROR(SEARCH("FAIL",U42)))</formula>
    </cfRule>
  </conditionalFormatting>
  <printOptions horizontalCentered="1"/>
  <pageMargins left="0.25" right="0.25" top="0.75" bottom="0.75" header="0.3" footer="0.3"/>
  <pageSetup scale="69" orientation="landscape" r:id="rId1"/>
  <headerFooter>
    <oddFooter xml:space="preserve">&amp;LUCI Budget Office&amp;RNovember 2019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Guidance</vt:lpstr>
      <vt:lpstr>Request form - mitigation calcs</vt:lpstr>
      <vt:lpstr>Award_Test</vt:lpstr>
      <vt:lpstr>Guidance!Print_Area</vt:lpstr>
      <vt:lpstr>'Request form - mitigation calcs'!Print_Area</vt:lpstr>
      <vt:lpstr>Projected_Totals</vt:lpstr>
      <vt:lpstr>Variance_from_Budget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Mhull</dc:creator>
  <cp:lastModifiedBy>Shaina K. Sims</cp:lastModifiedBy>
  <cp:lastPrinted>2019-12-10T23:53:43Z</cp:lastPrinted>
  <dcterms:created xsi:type="dcterms:W3CDTF">2017-10-11T23:31:50Z</dcterms:created>
  <dcterms:modified xsi:type="dcterms:W3CDTF">2019-12-11T18:08:08Z</dcterms:modified>
</cp:coreProperties>
</file>